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8844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Tabelle1!$A$1:$K$52</definedName>
    <definedName name="_xlnm.Print_Titles" localSheetId="0">Tabelle1!$1:$1</definedName>
  </definedNames>
  <calcPr calcId="145621"/>
</workbook>
</file>

<file path=xl/calcChain.xml><?xml version="1.0" encoding="utf-8"?>
<calcChain xmlns="http://schemas.openxmlformats.org/spreadsheetml/2006/main">
  <c r="I21" i="1" l="1"/>
  <c r="J21" i="1"/>
  <c r="K21" i="1"/>
  <c r="H21" i="1"/>
  <c r="F23" i="1" l="1"/>
  <c r="F21" i="1"/>
  <c r="F9" i="1"/>
  <c r="F19" i="1"/>
  <c r="F20" i="1" l="1"/>
  <c r="K20" i="1"/>
  <c r="I20" i="1"/>
  <c r="J15" i="1"/>
  <c r="H15" i="1"/>
  <c r="J5" i="1"/>
  <c r="J6" i="1" s="1"/>
  <c r="K31" i="1" l="1"/>
  <c r="J31" i="1"/>
  <c r="I31" i="1"/>
  <c r="H31" i="1"/>
  <c r="H27" i="1" l="1"/>
  <c r="H29" i="1" s="1"/>
  <c r="F25" i="1"/>
  <c r="F27" i="1" s="1"/>
  <c r="F29" i="1" s="1"/>
  <c r="H26" i="1"/>
  <c r="H30" i="1" s="1"/>
  <c r="F26" i="1" l="1"/>
  <c r="F31" i="1" s="1"/>
  <c r="H28" i="1"/>
  <c r="F28" i="1" l="1"/>
  <c r="F30" i="1"/>
  <c r="I26" i="1" l="1"/>
  <c r="J26" i="1"/>
  <c r="K26" i="1"/>
  <c r="K28" i="1" l="1"/>
  <c r="K30" i="1"/>
  <c r="J28" i="1"/>
  <c r="J30" i="1"/>
  <c r="I30" i="1"/>
  <c r="J27" i="1" l="1"/>
  <c r="I28" i="1"/>
  <c r="K27" i="1"/>
  <c r="I27" i="1" l="1"/>
  <c r="K29" i="1"/>
  <c r="J29" i="1"/>
  <c r="I29" i="1" l="1"/>
</calcChain>
</file>

<file path=xl/sharedStrings.xml><?xml version="1.0" encoding="utf-8"?>
<sst xmlns="http://schemas.openxmlformats.org/spreadsheetml/2006/main" count="148" uniqueCount="129">
  <si>
    <t>m/s</t>
  </si>
  <si>
    <t>W</t>
  </si>
  <si>
    <t>s</t>
  </si>
  <si>
    <t>Ws/km</t>
  </si>
  <si>
    <t>Ws/g</t>
  </si>
  <si>
    <t>g/km</t>
  </si>
  <si>
    <t>km</t>
  </si>
  <si>
    <t xml:space="preserve">m </t>
  </si>
  <si>
    <t>W/kg</t>
  </si>
  <si>
    <t>kg</t>
  </si>
  <si>
    <t>Ws/km/kg</t>
  </si>
  <si>
    <t>Ws</t>
  </si>
  <si>
    <t xml:space="preserve">g </t>
  </si>
  <si>
    <t>s/km</t>
  </si>
  <si>
    <t>Ah</t>
  </si>
  <si>
    <t>V</t>
  </si>
  <si>
    <t>m</t>
  </si>
  <si>
    <t>b</t>
  </si>
  <si>
    <t>v</t>
  </si>
  <si>
    <t>P_h</t>
  </si>
  <si>
    <t>P_kg</t>
  </si>
  <si>
    <t>P_el</t>
  </si>
  <si>
    <t>E</t>
  </si>
  <si>
    <t>-</t>
  </si>
  <si>
    <t>T</t>
  </si>
  <si>
    <t>P_mech</t>
  </si>
  <si>
    <t>T_km</t>
  </si>
  <si>
    <t>qm</t>
  </si>
  <si>
    <t>kg/qm</t>
  </si>
  <si>
    <t>Q_km</t>
  </si>
  <si>
    <t>E_km</t>
  </si>
  <si>
    <t>E_mg</t>
  </si>
  <si>
    <t>P_el*T_km</t>
  </si>
  <si>
    <t>kJ/g</t>
  </si>
  <si>
    <t>t_p</t>
  </si>
  <si>
    <t>symbol</t>
  </si>
  <si>
    <t>description</t>
  </si>
  <si>
    <t>mass</t>
  </si>
  <si>
    <t>wing span</t>
  </si>
  <si>
    <t>wing chord</t>
  </si>
  <si>
    <t>wing area</t>
  </si>
  <si>
    <t>wing loading</t>
  </si>
  <si>
    <t xml:space="preserve"> lift coefficient</t>
  </si>
  <si>
    <t>flapping period</t>
  </si>
  <si>
    <t>flight velocity</t>
  </si>
  <si>
    <t>glide ratio</t>
  </si>
  <si>
    <t>total effectiveness</t>
  </si>
  <si>
    <t>effectiveness of
muscles or drive unit</t>
  </si>
  <si>
    <t>elec. power input</t>
  </si>
  <si>
    <t>capacity of the battery</t>
  </si>
  <si>
    <t>battery voltage under load</t>
  </si>
  <si>
    <t>fat consumption per km</t>
  </si>
  <si>
    <t>mechanical drive output</t>
  </si>
  <si>
    <t>E_dr</t>
  </si>
  <si>
    <t>3) like 2)</t>
  </si>
  <si>
    <t>Eta_tot</t>
  </si>
  <si>
    <t>E_km*Eta_dr</t>
  </si>
  <si>
    <t>Eta_dr</t>
  </si>
  <si>
    <t>unit</t>
  </si>
  <si>
    <t>E/T/m</t>
  </si>
  <si>
    <t>c</t>
  </si>
  <si>
    <t>E_f</t>
  </si>
  <si>
    <t>Q_km*E_f</t>
  </si>
  <si>
    <t>C</t>
  </si>
  <si>
    <t>S</t>
  </si>
  <si>
    <t>C_l</t>
  </si>
  <si>
    <t>rate of climb</t>
  </si>
  <si>
    <t>h</t>
  </si>
  <si>
    <t>duration of flight</t>
  </si>
  <si>
    <t>duration of flight per km</t>
  </si>
  <si>
    <t>specific energy of fat</t>
  </si>
  <si>
    <t>energy per km, needed to drive
the flapping wing or propeller</t>
  </si>
  <si>
    <t>W_s</t>
  </si>
  <si>
    <t>Epsilon</t>
  </si>
  <si>
    <t>fat consumption total</t>
  </si>
  <si>
    <r>
      <t>Formula</t>
    </r>
    <r>
      <rPr>
        <sz val="11"/>
        <color theme="1"/>
        <rFont val="Calibri"/>
        <family val="2"/>
        <scheme val="minor"/>
      </rPr>
      <t xml:space="preserve">
 for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Mute Swan</t>
    </r>
  </si>
  <si>
    <r>
      <t xml:space="preserve">Formula
</t>
    </r>
    <r>
      <rPr>
        <sz val="11"/>
        <color theme="1"/>
        <rFont val="Calibri"/>
        <family val="2"/>
        <scheme val="minor"/>
      </rPr>
      <t>for models</t>
    </r>
    <r>
      <rPr>
        <b/>
        <sz val="11"/>
        <color theme="1"/>
        <rFont val="Calibri"/>
        <family val="2"/>
        <scheme val="minor"/>
      </rPr>
      <t xml:space="preserve">
--&gt;</t>
    </r>
  </si>
  <si>
    <t>C*V*3600</t>
  </si>
  <si>
    <t>http://www.rc-network.de/magazin/artikel_02/art_02-0035/E-Antrieb.pdf</t>
  </si>
  <si>
    <t>Eta_aero</t>
  </si>
  <si>
    <t>4)</t>
  </si>
  <si>
    <t>5)</t>
  </si>
  <si>
    <t>Eta_dr*Eta_aero</t>
  </si>
  <si>
    <t>1)</t>
  </si>
  <si>
    <t>2)</t>
  </si>
  <si>
    <t>3)</t>
  </si>
  <si>
    <t>Data of a propeller model, calculated with the Online-calculator</t>
  </si>
  <si>
    <t>for electric flying models by Martin Piehslinger</t>
  </si>
  <si>
    <t>with the basis of computation by Helmut Schenk</t>
  </si>
  <si>
    <t>flight distance</t>
  </si>
  <si>
    <t>d</t>
  </si>
  <si>
    <t>E/d/m</t>
  </si>
  <si>
    <t>transport energy per km</t>
  </si>
  <si>
    <t xml:space="preserve">transport energy per km and kg </t>
  </si>
  <si>
    <t xml:space="preserve">Annotation to the effectiveness of the flapping wing </t>
  </si>
  <si>
    <t>The mute swan consume the most energy. Particularly, this is due to the small effectiveness of the muscles.</t>
  </si>
  <si>
    <t>power horizontal</t>
  </si>
  <si>
    <t>effectiveness of propeller or wing</t>
  </si>
  <si>
    <r>
      <t xml:space="preserve">flapping wing
model like 
Handbook
</t>
    </r>
    <r>
      <rPr>
        <sz val="11"/>
        <color theme="1"/>
        <rFont val="Calibri"/>
        <family val="2"/>
        <scheme val="minor"/>
      </rPr>
      <t>2)</t>
    </r>
  </si>
  <si>
    <r>
      <rPr>
        <b/>
        <sz val="11"/>
        <color theme="1"/>
        <rFont val="Calibri"/>
        <family val="2"/>
        <scheme val="minor"/>
      </rPr>
      <t>flapping wing
model like
swan</t>
    </r>
    <r>
      <rPr>
        <sz val="11"/>
        <color theme="1"/>
        <rFont val="Calibri"/>
        <family val="2"/>
        <scheme val="minor"/>
      </rPr>
      <t xml:space="preserve">
2)</t>
    </r>
  </si>
  <si>
    <r>
      <t xml:space="preserve">propeller-
model like
swan
</t>
    </r>
    <r>
      <rPr>
        <sz val="11"/>
        <color theme="1"/>
        <rFont val="Calibri"/>
        <family val="2"/>
        <scheme val="minor"/>
      </rPr>
      <t>3)</t>
    </r>
  </si>
  <si>
    <r>
      <t xml:space="preserve">propeller-
model like
Handbook
</t>
    </r>
    <r>
      <rPr>
        <sz val="11"/>
        <color theme="1"/>
        <rFont val="Calibri"/>
        <family val="2"/>
        <scheme val="minor"/>
      </rPr>
      <t>3)</t>
    </r>
  </si>
  <si>
    <t>Data from the book "Kolibris und Jumbo-Jets" by Henk Tennekes (page 55 and 168)</t>
  </si>
  <si>
    <t>transport performance per kg</t>
  </si>
  <si>
    <t>86 km/h</t>
  </si>
  <si>
    <t>horizontal power of flapping wing model = mean thrust x flight velocity = parasite drag x flight velocity</t>
  </si>
  <si>
    <r>
      <t xml:space="preserve">Mute Swan 
</t>
    </r>
    <r>
      <rPr>
        <sz val="11"/>
        <color theme="1"/>
        <rFont val="Calibri"/>
        <family val="2"/>
        <scheme val="minor"/>
      </rPr>
      <t>1)</t>
    </r>
  </si>
  <si>
    <t>E/T*Eta_dr</t>
  </si>
  <si>
    <t>P_el*Eta_dr</t>
  </si>
  <si>
    <t>effectiveness of the flapping wing = mean propulsion / mean thrust     (please look at fig. 1.2 and fig. 1.6 in the Handbook or look at equation 4.12)</t>
  </si>
  <si>
    <r>
      <rPr>
        <b/>
        <sz val="11"/>
        <color theme="1"/>
        <rFont val="Calibri"/>
        <family val="2"/>
        <scheme val="minor"/>
      </rPr>
      <t>bold face</t>
    </r>
    <r>
      <rPr>
        <sz val="11"/>
        <color theme="1"/>
        <rFont val="Calibri"/>
        <family val="2"/>
        <scheme val="minor"/>
      </rPr>
      <t xml:space="preserve"> = calculation tool input</t>
    </r>
  </si>
  <si>
    <t>the drags of the fuselage and the tail unit (they causes P_h).</t>
  </si>
  <si>
    <t>storage device energy</t>
  </si>
  <si>
    <t xml:space="preserve">The flapping wing use most of the energy to move itself through the air. Also it must only emit a little thrust to the outside to overcome </t>
  </si>
  <si>
    <t>"Besides" the flapping wing also must generate lift. Therefor is not necessary additional energy.</t>
  </si>
  <si>
    <t>12 h</t>
  </si>
  <si>
    <t>53.8</t>
  </si>
  <si>
    <t>v*T/1000</t>
  </si>
  <si>
    <t>Under the choosen conditions in the calculation tools flapping wing models are a little bit more effective than propeller models.</t>
  </si>
  <si>
    <t xml:space="preserve"> = results of the calculation tool</t>
  </si>
  <si>
    <t>In both comparisons the data of mass, wing span and velocity be qualized respectively.</t>
  </si>
  <si>
    <t>Q</t>
  </si>
  <si>
    <t>T/d</t>
  </si>
  <si>
    <t>Q_km*d</t>
  </si>
  <si>
    <t>Q*E_f</t>
  </si>
  <si>
    <t>The generation of lift is a part of the thrust generation.</t>
  </si>
  <si>
    <t>upstroke circulation characteristic c_Gamma1 = 7,0).</t>
  </si>
  <si>
    <r>
      <t>Flapping wing model like in the Handbook, but in</t>
    </r>
    <r>
      <rPr>
        <sz val="11"/>
        <color rgb="FFFF0000"/>
        <rFont val="Calibri"/>
        <family val="2"/>
        <scheme val="minor"/>
      </rPr>
      <t xml:space="preserve"> level flight</t>
    </r>
    <r>
      <rPr>
        <sz val="11"/>
        <color theme="1"/>
        <rFont val="Calibri"/>
        <family val="2"/>
        <scheme val="minor"/>
      </rPr>
      <t xml:space="preserve"> and further adjusted data (particularly with the</t>
    </r>
  </si>
  <si>
    <t>http://web42180.pfweb.eu/modellflug/e-flug-antrieb.html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</si>
</sst>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125">
        <bgColor theme="6" tint="0.79995117038483843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/>
    <xf numFmtId="167" fontId="0" fillId="0" borderId="0" xfId="0" applyNumberFormat="1"/>
    <xf numFmtId="0" fontId="1" fillId="0" borderId="5" xfId="0" applyFont="1" applyBorder="1" applyAlignment="1" applyProtection="1">
      <alignment horizontal="left" vertical="center" wrapText="1" inden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left" vertical="center" wrapText="1" indent="1"/>
    </xf>
    <xf numFmtId="0" fontId="0" fillId="0" borderId="6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3" fontId="0" fillId="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4" fontId="0" fillId="2" borderId="2" xfId="0" applyNumberFormat="1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2" fontId="0" fillId="2" borderId="1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2" fontId="0" fillId="2" borderId="2" xfId="0" applyNumberForma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 wrapText="1" indent="1"/>
    </xf>
    <xf numFmtId="3" fontId="0" fillId="0" borderId="1" xfId="0" applyNumberFormat="1" applyFont="1" applyFill="1" applyBorder="1" applyAlignment="1" applyProtection="1">
      <alignment horizontal="left" vertical="center"/>
    </xf>
    <xf numFmtId="2" fontId="0" fillId="0" borderId="11" xfId="0" applyNumberFormat="1" applyFont="1" applyFill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</xf>
    <xf numFmtId="164" fontId="0" fillId="0" borderId="6" xfId="0" applyNumberFormat="1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left" vertical="center" indent="1"/>
    </xf>
    <xf numFmtId="3" fontId="0" fillId="0" borderId="2" xfId="0" applyNumberForma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indent="1"/>
    </xf>
    <xf numFmtId="3" fontId="0" fillId="0" borderId="11" xfId="0" applyNumberFormat="1" applyFont="1" applyFill="1" applyBorder="1" applyAlignment="1" applyProtection="1">
      <alignment horizontal="center" vertical="center"/>
    </xf>
    <xf numFmtId="3" fontId="0" fillId="0" borderId="6" xfId="0" applyNumberForma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 indent="1"/>
    </xf>
    <xf numFmtId="0" fontId="0" fillId="0" borderId="7" xfId="0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Protection="1"/>
    <xf numFmtId="0" fontId="0" fillId="3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5" fillId="2" borderId="0" xfId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2" fontId="4" fillId="6" borderId="1" xfId="0" applyNumberFormat="1" applyFont="1" applyFill="1" applyBorder="1" applyAlignment="1" applyProtection="1">
      <alignment horizontal="center" vertical="center"/>
    </xf>
    <xf numFmtId="4" fontId="1" fillId="2" borderId="11" xfId="0" applyNumberFormat="1" applyFont="1" applyFill="1" applyBorder="1" applyAlignment="1" applyProtection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4" fontId="0" fillId="7" borderId="11" xfId="0" applyNumberFormat="1" applyFont="1" applyFill="1" applyBorder="1" applyAlignment="1" applyProtection="1">
      <alignment horizontal="center" vertical="center"/>
    </xf>
    <xf numFmtId="1" fontId="0" fillId="7" borderId="11" xfId="0" applyNumberFormat="1" applyFont="1" applyFill="1" applyBorder="1" applyAlignment="1" applyProtection="1">
      <alignment horizontal="center" vertical="center"/>
    </xf>
    <xf numFmtId="3" fontId="0" fillId="7" borderId="11" xfId="0" applyNumberFormat="1" applyFont="1" applyFill="1" applyBorder="1" applyAlignment="1" applyProtection="1">
      <alignment horizontal="center" vertical="center"/>
    </xf>
    <xf numFmtId="2" fontId="0" fillId="7" borderId="11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165" fontId="0" fillId="7" borderId="2" xfId="0" applyNumberFormat="1" applyFill="1" applyBorder="1" applyAlignment="1" applyProtection="1">
      <alignment horizontal="center" vertical="center"/>
    </xf>
    <xf numFmtId="164" fontId="0" fillId="7" borderId="2" xfId="0" applyNumberFormat="1" applyFill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</xf>
    <xf numFmtId="1" fontId="0" fillId="7" borderId="2" xfId="0" applyNumberFormat="1" applyFill="1" applyBorder="1" applyAlignment="1" applyProtection="1">
      <alignment horizontal="center" vertical="center"/>
    </xf>
    <xf numFmtId="3" fontId="0" fillId="7" borderId="2" xfId="0" applyNumberFormat="1" applyFill="1" applyBorder="1" applyAlignment="1" applyProtection="1">
      <alignment horizontal="center" vertical="center"/>
    </xf>
    <xf numFmtId="0" fontId="0" fillId="1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4" fillId="8" borderId="6" xfId="0" applyFont="1" applyFill="1" applyBorder="1" applyAlignment="1" applyProtection="1">
      <alignment horizontal="left" vertical="center" wrapText="1" indent="1"/>
    </xf>
    <xf numFmtId="0" fontId="4" fillId="8" borderId="6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left" vertical="center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8" borderId="1" xfId="0" applyNumberFormat="1" applyFont="1" applyFill="1" applyBorder="1" applyAlignment="1" applyProtection="1">
      <alignment horizontal="left" vertical="center"/>
    </xf>
    <xf numFmtId="3" fontId="4" fillId="8" borderId="11" xfId="0" applyNumberFormat="1" applyFont="1" applyFill="1" applyBorder="1" applyAlignment="1" applyProtection="1">
      <alignment horizontal="center" vertical="center"/>
    </xf>
    <xf numFmtId="3" fontId="4" fillId="8" borderId="6" xfId="0" applyNumberFormat="1" applyFont="1" applyFill="1" applyBorder="1" applyAlignment="1" applyProtection="1">
      <alignment horizontal="center" vertical="center"/>
    </xf>
    <xf numFmtId="3" fontId="4" fillId="8" borderId="2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center"/>
    </xf>
    <xf numFmtId="1" fontId="0" fillId="0" borderId="8" xfId="0" applyNumberFormat="1" applyFill="1" applyBorder="1" applyAlignment="1" applyProtection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</xf>
    <xf numFmtId="1" fontId="0" fillId="0" borderId="7" xfId="0" applyNumberFormat="1" applyFill="1" applyBorder="1" applyAlignment="1" applyProtection="1">
      <alignment horizontal="center" vertical="center"/>
    </xf>
    <xf numFmtId="1" fontId="0" fillId="0" borderId="9" xfId="0" applyNumberForma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top" wrapText="1"/>
    </xf>
    <xf numFmtId="4" fontId="7" fillId="5" borderId="1" xfId="0" applyNumberFormat="1" applyFont="1" applyFill="1" applyBorder="1" applyAlignment="1" applyProtection="1">
      <alignment horizontal="center" vertical="center"/>
    </xf>
    <xf numFmtId="2" fontId="7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1" fontId="4" fillId="6" borderId="1" xfId="0" applyNumberFormat="1" applyFont="1" applyFill="1" applyBorder="1" applyAlignment="1" applyProtection="1">
      <alignment horizontal="center" vertical="center"/>
    </xf>
    <xf numFmtId="165" fontId="7" fillId="5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top" wrapText="1"/>
    </xf>
    <xf numFmtId="2" fontId="4" fillId="6" borderId="6" xfId="0" applyNumberFormat="1" applyFont="1" applyFill="1" applyBorder="1" applyAlignment="1" applyProtection="1">
      <alignment horizontal="center" vertical="center"/>
    </xf>
    <xf numFmtId="0" fontId="0" fillId="0" borderId="13" xfId="0" applyBorder="1" applyProtection="1">
      <protection locked="0"/>
    </xf>
    <xf numFmtId="4" fontId="1" fillId="5" borderId="6" xfId="0" applyNumberFormat="1" applyFont="1" applyFill="1" applyBorder="1" applyAlignment="1" applyProtection="1">
      <alignment horizontal="center" vertical="center"/>
    </xf>
    <xf numFmtId="2" fontId="1" fillId="5" borderId="6" xfId="0" applyNumberFormat="1" applyFont="1" applyFill="1" applyBorder="1" applyAlignment="1" applyProtection="1">
      <alignment horizontal="center" vertical="center"/>
    </xf>
    <xf numFmtId="167" fontId="1" fillId="5" borderId="6" xfId="0" applyNumberFormat="1" applyFont="1" applyFill="1" applyBorder="1" applyAlignment="1" applyProtection="1">
      <alignment horizontal="center" vertical="center"/>
    </xf>
    <xf numFmtId="2" fontId="0" fillId="6" borderId="6" xfId="0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 applyProtection="1">
      <alignment horizontal="center" vertical="center"/>
    </xf>
    <xf numFmtId="164" fontId="0" fillId="6" borderId="6" xfId="0" applyNumberFormat="1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2" fontId="0" fillId="2" borderId="2" xfId="0" applyNumberFormat="1" applyFont="1" applyFill="1" applyBorder="1" applyAlignment="1" applyProtection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</xf>
    <xf numFmtId="2" fontId="0" fillId="5" borderId="6" xfId="0" applyNumberFormat="1" applyFont="1" applyFill="1" applyBorder="1" applyAlignment="1" applyProtection="1">
      <alignment horizontal="center" vertical="center"/>
    </xf>
    <xf numFmtId="1" fontId="0" fillId="6" borderId="6" xfId="0" applyNumberFormat="1" applyFont="1" applyFill="1" applyBorder="1" applyAlignment="1" applyProtection="1">
      <alignment horizontal="center" vertical="center"/>
    </xf>
    <xf numFmtId="165" fontId="1" fillId="5" borderId="6" xfId="0" applyNumberFormat="1" applyFont="1" applyFill="1" applyBorder="1" applyAlignment="1" applyProtection="1">
      <alignment horizontal="center" vertical="center"/>
    </xf>
    <xf numFmtId="3" fontId="0" fillId="6" borderId="6" xfId="0" applyNumberFormat="1" applyFill="1" applyBorder="1" applyAlignment="1" applyProtection="1">
      <alignment horizontal="center" vertical="center"/>
    </xf>
    <xf numFmtId="2" fontId="0" fillId="6" borderId="6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164" fontId="0" fillId="0" borderId="11" xfId="0" applyNumberForma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c-network.de/magazin/artikel_02/art_02-0035/E-Antrieb.pdf" TargetMode="External"/><Relationship Id="rId1" Type="http://schemas.openxmlformats.org/officeDocument/2006/relationships/hyperlink" Target="http://web42180.pfweb.eu/modellflug/e-flug-antrie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showRuler="0" topLeftCell="A16" zoomScaleNormal="100" workbookViewId="0">
      <selection activeCell="E39" sqref="E39"/>
    </sheetView>
  </sheetViews>
  <sheetFormatPr baseColWidth="10" defaultRowHeight="14.4" x14ac:dyDescent="0.3"/>
  <cols>
    <col min="1" max="1" width="3" bestFit="1" customWidth="1"/>
    <col min="2" max="2" width="31.77734375" customWidth="1"/>
    <col min="3" max="3" width="7.77734375" bestFit="1" customWidth="1"/>
    <col min="4" max="4" width="9.33203125" customWidth="1"/>
    <col min="5" max="5" width="11.77734375" bestFit="1" customWidth="1"/>
    <col min="6" max="6" width="10.5546875" customWidth="1"/>
    <col min="7" max="7" width="14.77734375" bestFit="1" customWidth="1"/>
    <col min="8" max="8" width="13.33203125" bestFit="1" customWidth="1"/>
    <col min="9" max="9" width="9.6640625" style="1" bestFit="1" customWidth="1"/>
    <col min="10" max="10" width="12.33203125" bestFit="1" customWidth="1"/>
    <col min="11" max="11" width="9.77734375" bestFit="1" customWidth="1"/>
  </cols>
  <sheetData>
    <row r="1" spans="1:13" ht="58.2" thickBot="1" x14ac:dyDescent="0.35">
      <c r="A1" s="138"/>
      <c r="B1" s="9" t="s">
        <v>36</v>
      </c>
      <c r="C1" s="10" t="s">
        <v>35</v>
      </c>
      <c r="D1" s="11" t="s">
        <v>58</v>
      </c>
      <c r="E1" s="109" t="s">
        <v>75</v>
      </c>
      <c r="F1" s="110" t="s">
        <v>106</v>
      </c>
      <c r="G1" s="109" t="s">
        <v>76</v>
      </c>
      <c r="H1" s="127" t="s">
        <v>99</v>
      </c>
      <c r="I1" s="111" t="s">
        <v>100</v>
      </c>
      <c r="J1" s="136" t="s">
        <v>98</v>
      </c>
      <c r="K1" s="112" t="s">
        <v>101</v>
      </c>
      <c r="L1" s="1"/>
      <c r="M1" s="1"/>
    </row>
    <row r="2" spans="1:13" x14ac:dyDescent="0.3">
      <c r="A2" s="12">
        <v>2</v>
      </c>
      <c r="B2" s="13" t="s">
        <v>37</v>
      </c>
      <c r="C2" s="14" t="s">
        <v>16</v>
      </c>
      <c r="D2" s="15" t="s">
        <v>9</v>
      </c>
      <c r="E2" s="16"/>
      <c r="F2" s="20">
        <v>11.82</v>
      </c>
      <c r="G2" s="18"/>
      <c r="H2" s="128">
        <v>11.82</v>
      </c>
      <c r="I2" s="88">
        <v>11.82</v>
      </c>
      <c r="J2" s="139">
        <v>4</v>
      </c>
      <c r="K2" s="96">
        <v>4</v>
      </c>
    </row>
    <row r="3" spans="1:13" x14ac:dyDescent="0.3">
      <c r="A3" s="12">
        <v>3</v>
      </c>
      <c r="B3" s="13" t="s">
        <v>38</v>
      </c>
      <c r="C3" s="14" t="s">
        <v>17</v>
      </c>
      <c r="D3" s="15" t="s">
        <v>7</v>
      </c>
      <c r="E3" s="16"/>
      <c r="F3" s="21">
        <v>2.4</v>
      </c>
      <c r="G3" s="18"/>
      <c r="H3" s="129">
        <v>2.4</v>
      </c>
      <c r="I3" s="89">
        <v>2.4</v>
      </c>
      <c r="J3" s="140">
        <v>2.8</v>
      </c>
      <c r="K3" s="96">
        <v>2.8</v>
      </c>
    </row>
    <row r="4" spans="1:13" x14ac:dyDescent="0.3">
      <c r="A4" s="12">
        <v>4</v>
      </c>
      <c r="B4" s="13" t="s">
        <v>39</v>
      </c>
      <c r="C4" s="14" t="s">
        <v>60</v>
      </c>
      <c r="D4" s="15" t="s">
        <v>16</v>
      </c>
      <c r="E4" s="16"/>
      <c r="F4" s="23"/>
      <c r="G4" s="18"/>
      <c r="H4" s="130">
        <v>0.221</v>
      </c>
      <c r="I4" s="90">
        <v>0.224</v>
      </c>
      <c r="J4" s="141">
        <v>0.28000000000000003</v>
      </c>
      <c r="K4" s="97">
        <v>0.28000000000000003</v>
      </c>
    </row>
    <row r="5" spans="1:13" x14ac:dyDescent="0.3">
      <c r="A5" s="12">
        <v>5</v>
      </c>
      <c r="B5" s="13" t="s">
        <v>40</v>
      </c>
      <c r="C5" s="14" t="s">
        <v>64</v>
      </c>
      <c r="D5" s="15" t="s">
        <v>27</v>
      </c>
      <c r="E5" s="16"/>
      <c r="F5" s="23">
        <v>0.68</v>
      </c>
      <c r="G5" s="18"/>
      <c r="H5" s="87">
        <v>0.53</v>
      </c>
      <c r="I5" s="95" t="s">
        <v>116</v>
      </c>
      <c r="J5" s="142">
        <f>J3*J4</f>
        <v>0.78400000000000003</v>
      </c>
      <c r="K5" s="143">
        <v>0.78</v>
      </c>
    </row>
    <row r="6" spans="1:13" x14ac:dyDescent="0.3">
      <c r="A6" s="12">
        <v>6</v>
      </c>
      <c r="B6" s="13" t="s">
        <v>41</v>
      </c>
      <c r="C6" s="14" t="s">
        <v>72</v>
      </c>
      <c r="D6" s="15" t="s">
        <v>28</v>
      </c>
      <c r="E6" s="16"/>
      <c r="F6" s="24"/>
      <c r="G6" s="18"/>
      <c r="H6" s="131">
        <v>22.3</v>
      </c>
      <c r="I6" s="92">
        <v>22</v>
      </c>
      <c r="J6" s="144">
        <f>J2/J5</f>
        <v>5.1020408163265305</v>
      </c>
      <c r="K6" s="101">
        <v>5.0999999999999996</v>
      </c>
    </row>
    <row r="7" spans="1:13" ht="14.4" customHeight="1" x14ac:dyDescent="0.3">
      <c r="A7" s="12">
        <v>7</v>
      </c>
      <c r="B7" s="13" t="s">
        <v>42</v>
      </c>
      <c r="C7" s="14" t="s">
        <v>65</v>
      </c>
      <c r="D7" s="15" t="s">
        <v>23</v>
      </c>
      <c r="E7" s="16"/>
      <c r="F7" s="23"/>
      <c r="G7" s="18"/>
      <c r="H7" s="129">
        <v>0.6</v>
      </c>
      <c r="I7" s="89">
        <v>0.6</v>
      </c>
      <c r="J7" s="140">
        <v>0.6</v>
      </c>
      <c r="K7" s="96">
        <v>0.61</v>
      </c>
      <c r="L7" s="5"/>
    </row>
    <row r="8" spans="1:13" ht="14.4" customHeight="1" x14ac:dyDescent="0.3">
      <c r="A8" s="12">
        <v>8</v>
      </c>
      <c r="B8" s="13" t="s">
        <v>43</v>
      </c>
      <c r="C8" s="14" t="s">
        <v>34</v>
      </c>
      <c r="D8" s="15" t="s">
        <v>2</v>
      </c>
      <c r="E8" s="16"/>
      <c r="F8" s="23"/>
      <c r="G8" s="18"/>
      <c r="H8" s="87">
        <v>0.28000000000000003</v>
      </c>
      <c r="I8" s="22"/>
      <c r="J8" s="142">
        <v>0.66</v>
      </c>
      <c r="K8" s="19"/>
      <c r="L8" s="5"/>
    </row>
    <row r="9" spans="1:13" x14ac:dyDescent="0.3">
      <c r="A9" s="12">
        <v>9</v>
      </c>
      <c r="B9" s="13" t="s">
        <v>44</v>
      </c>
      <c r="C9" s="14" t="s">
        <v>18</v>
      </c>
      <c r="D9" s="15" t="s">
        <v>0</v>
      </c>
      <c r="E9" s="16" t="s">
        <v>104</v>
      </c>
      <c r="F9" s="24">
        <f>86*1000/3600</f>
        <v>23.888888888888889</v>
      </c>
      <c r="G9" s="18"/>
      <c r="H9" s="131">
        <v>23.9</v>
      </c>
      <c r="I9" s="92">
        <v>23.9</v>
      </c>
      <c r="J9" s="144">
        <v>11.43</v>
      </c>
      <c r="K9" s="100">
        <v>11.4</v>
      </c>
      <c r="L9" s="2"/>
    </row>
    <row r="10" spans="1:13" x14ac:dyDescent="0.3">
      <c r="A10" s="12">
        <v>10</v>
      </c>
      <c r="B10" s="13" t="s">
        <v>45</v>
      </c>
      <c r="C10" s="14" t="s">
        <v>73</v>
      </c>
      <c r="D10" s="15" t="s">
        <v>23</v>
      </c>
      <c r="E10" s="16"/>
      <c r="F10" s="23"/>
      <c r="G10" s="25" t="s">
        <v>54</v>
      </c>
      <c r="H10" s="132">
        <v>14.8</v>
      </c>
      <c r="I10" s="90">
        <v>14.8</v>
      </c>
      <c r="J10" s="145">
        <v>14.4</v>
      </c>
      <c r="K10" s="98">
        <v>14.4</v>
      </c>
    </row>
    <row r="11" spans="1:13" ht="14.4" customHeight="1" x14ac:dyDescent="0.3">
      <c r="A11" s="12">
        <v>11</v>
      </c>
      <c r="B11" s="13" t="s">
        <v>96</v>
      </c>
      <c r="C11" s="14" t="s">
        <v>19</v>
      </c>
      <c r="D11" s="15" t="s">
        <v>1</v>
      </c>
      <c r="E11" s="16"/>
      <c r="F11" s="23"/>
      <c r="G11" s="25" t="s">
        <v>80</v>
      </c>
      <c r="H11" s="131">
        <v>93.7</v>
      </c>
      <c r="I11" s="92">
        <v>187.2</v>
      </c>
      <c r="J11" s="146">
        <v>14.9</v>
      </c>
      <c r="K11" s="101">
        <v>31.1</v>
      </c>
      <c r="L11" s="3"/>
    </row>
    <row r="12" spans="1:13" x14ac:dyDescent="0.3">
      <c r="A12" s="12">
        <v>12</v>
      </c>
      <c r="B12" s="13" t="s">
        <v>66</v>
      </c>
      <c r="C12" s="14" t="s">
        <v>67</v>
      </c>
      <c r="D12" s="15" t="s">
        <v>0</v>
      </c>
      <c r="E12" s="16"/>
      <c r="F12" s="23"/>
      <c r="G12" s="25"/>
      <c r="H12" s="130">
        <v>0</v>
      </c>
      <c r="I12" s="90">
        <v>0</v>
      </c>
      <c r="J12" s="147">
        <v>0</v>
      </c>
      <c r="K12" s="99">
        <v>0</v>
      </c>
    </row>
    <row r="13" spans="1:13" x14ac:dyDescent="0.3">
      <c r="A13" s="12">
        <v>13</v>
      </c>
      <c r="B13" s="13" t="s">
        <v>97</v>
      </c>
      <c r="C13" s="26" t="s">
        <v>79</v>
      </c>
      <c r="D13" s="15" t="s">
        <v>23</v>
      </c>
      <c r="E13" s="16"/>
      <c r="F13" s="23"/>
      <c r="G13" s="25" t="s">
        <v>81</v>
      </c>
      <c r="H13" s="87">
        <v>0.43</v>
      </c>
      <c r="I13" s="22">
        <v>0.7</v>
      </c>
      <c r="J13" s="137">
        <v>0.42</v>
      </c>
      <c r="K13" s="29">
        <v>0.7</v>
      </c>
    </row>
    <row r="14" spans="1:13" ht="28.8" x14ac:dyDescent="0.3">
      <c r="A14" s="12">
        <v>14</v>
      </c>
      <c r="B14" s="13" t="s">
        <v>47</v>
      </c>
      <c r="C14" s="27" t="s">
        <v>57</v>
      </c>
      <c r="D14" s="15" t="s">
        <v>23</v>
      </c>
      <c r="E14" s="16"/>
      <c r="F14" s="23">
        <v>0.25</v>
      </c>
      <c r="G14" s="28"/>
      <c r="H14" s="129">
        <v>0.5</v>
      </c>
      <c r="I14" s="22">
        <v>0.56999999999999995</v>
      </c>
      <c r="J14" s="140">
        <v>0.5</v>
      </c>
      <c r="K14" s="148">
        <v>0.56999999999999995</v>
      </c>
    </row>
    <row r="15" spans="1:13" x14ac:dyDescent="0.3">
      <c r="A15" s="12">
        <v>15</v>
      </c>
      <c r="B15" s="13" t="s">
        <v>46</v>
      </c>
      <c r="C15" s="14" t="s">
        <v>55</v>
      </c>
      <c r="D15" s="15" t="s">
        <v>23</v>
      </c>
      <c r="E15" s="16"/>
      <c r="F15" s="23"/>
      <c r="G15" s="18" t="s">
        <v>82</v>
      </c>
      <c r="H15" s="149">
        <f>H13*H14</f>
        <v>0.215</v>
      </c>
      <c r="I15" s="89">
        <v>0.4</v>
      </c>
      <c r="J15" s="150">
        <f>J13*J14</f>
        <v>0.21</v>
      </c>
      <c r="K15" s="102">
        <v>0.4</v>
      </c>
    </row>
    <row r="16" spans="1:13" ht="14.4" customHeight="1" x14ac:dyDescent="0.3">
      <c r="A16" s="12">
        <v>16</v>
      </c>
      <c r="B16" s="13" t="s">
        <v>48</v>
      </c>
      <c r="C16" s="14" t="s">
        <v>21</v>
      </c>
      <c r="D16" s="15" t="s">
        <v>1</v>
      </c>
      <c r="E16" s="16"/>
      <c r="F16" s="30"/>
      <c r="G16" s="18"/>
      <c r="H16" s="133">
        <v>426</v>
      </c>
      <c r="I16" s="93">
        <v>480</v>
      </c>
      <c r="J16" s="151">
        <v>71</v>
      </c>
      <c r="K16" s="103">
        <v>77.8</v>
      </c>
      <c r="L16" s="3"/>
    </row>
    <row r="17" spans="1:12" x14ac:dyDescent="0.3">
      <c r="A17" s="12">
        <v>17</v>
      </c>
      <c r="B17" s="13" t="s">
        <v>50</v>
      </c>
      <c r="C17" s="14" t="s">
        <v>15</v>
      </c>
      <c r="D17" s="15" t="s">
        <v>15</v>
      </c>
      <c r="E17" s="16"/>
      <c r="F17" s="23"/>
      <c r="G17" s="18"/>
      <c r="H17" s="130">
        <v>8</v>
      </c>
      <c r="I17" s="90">
        <v>8</v>
      </c>
      <c r="J17" s="147">
        <v>8</v>
      </c>
      <c r="K17" s="99">
        <v>8</v>
      </c>
      <c r="L17" s="3"/>
    </row>
    <row r="18" spans="1:12" x14ac:dyDescent="0.3">
      <c r="A18" s="12">
        <v>18</v>
      </c>
      <c r="B18" s="13" t="s">
        <v>49</v>
      </c>
      <c r="C18" s="14" t="s">
        <v>63</v>
      </c>
      <c r="D18" s="15" t="s">
        <v>14</v>
      </c>
      <c r="E18" s="16"/>
      <c r="F18" s="23"/>
      <c r="G18" s="18"/>
      <c r="H18" s="134">
        <v>2</v>
      </c>
      <c r="I18" s="91">
        <v>2</v>
      </c>
      <c r="J18" s="152">
        <v>2</v>
      </c>
      <c r="K18" s="98">
        <v>2</v>
      </c>
      <c r="L18" s="3"/>
    </row>
    <row r="19" spans="1:12" x14ac:dyDescent="0.3">
      <c r="A19" s="12">
        <v>19</v>
      </c>
      <c r="B19" s="13" t="s">
        <v>68</v>
      </c>
      <c r="C19" s="14" t="s">
        <v>24</v>
      </c>
      <c r="D19" s="15" t="s">
        <v>2</v>
      </c>
      <c r="E19" s="16" t="s">
        <v>115</v>
      </c>
      <c r="F19" s="17">
        <f>12*3600</f>
        <v>43200</v>
      </c>
      <c r="G19" s="18"/>
      <c r="H19" s="135">
        <v>135.4</v>
      </c>
      <c r="I19" s="94">
        <v>120</v>
      </c>
      <c r="J19" s="153">
        <v>812</v>
      </c>
      <c r="K19" s="104">
        <v>741</v>
      </c>
      <c r="L19" s="6"/>
    </row>
    <row r="20" spans="1:12" x14ac:dyDescent="0.3">
      <c r="A20" s="12">
        <v>20</v>
      </c>
      <c r="B20" s="31" t="s">
        <v>89</v>
      </c>
      <c r="C20" s="14" t="s">
        <v>90</v>
      </c>
      <c r="D20" s="15" t="s">
        <v>6</v>
      </c>
      <c r="E20" s="16" t="s">
        <v>117</v>
      </c>
      <c r="F20" s="17">
        <f>F9*F19/1000</f>
        <v>1032</v>
      </c>
      <c r="G20" s="32" t="s">
        <v>117</v>
      </c>
      <c r="H20" s="87">
        <v>3.24</v>
      </c>
      <c r="I20" s="33">
        <f>I9*I19/1000</f>
        <v>2.8679999999999999</v>
      </c>
      <c r="J20" s="154">
        <v>9.2799999999999994</v>
      </c>
      <c r="K20" s="34">
        <f>K9*K19/1000</f>
        <v>8.4474</v>
      </c>
      <c r="L20" s="4"/>
    </row>
    <row r="21" spans="1:12" x14ac:dyDescent="0.3">
      <c r="A21" s="12">
        <v>21</v>
      </c>
      <c r="B21" s="31" t="s">
        <v>69</v>
      </c>
      <c r="C21" s="14" t="s">
        <v>26</v>
      </c>
      <c r="D21" s="15" t="s">
        <v>13</v>
      </c>
      <c r="E21" s="16" t="s">
        <v>122</v>
      </c>
      <c r="F21" s="24">
        <f>F19/F20</f>
        <v>41.860465116279073</v>
      </c>
      <c r="G21" s="35" t="s">
        <v>122</v>
      </c>
      <c r="H21" s="36">
        <f>H19/H20</f>
        <v>41.79012345679012</v>
      </c>
      <c r="I21" s="156">
        <f t="shared" ref="I21:K21" si="0">I19/I20</f>
        <v>41.84100418410042</v>
      </c>
      <c r="J21" s="38">
        <f t="shared" si="0"/>
        <v>87.5</v>
      </c>
      <c r="K21" s="39">
        <f t="shared" si="0"/>
        <v>87.719298245614041</v>
      </c>
      <c r="L21" s="4"/>
    </row>
    <row r="22" spans="1:12" x14ac:dyDescent="0.3">
      <c r="A22" s="12">
        <v>22</v>
      </c>
      <c r="B22" s="31" t="s">
        <v>51</v>
      </c>
      <c r="C22" s="14" t="s">
        <v>29</v>
      </c>
      <c r="D22" s="15" t="s">
        <v>5</v>
      </c>
      <c r="E22" s="16"/>
      <c r="F22" s="24">
        <v>1.1000000000000001</v>
      </c>
      <c r="G22" s="35"/>
      <c r="H22" s="155"/>
      <c r="I22" s="37"/>
      <c r="J22" s="38"/>
      <c r="K22" s="39"/>
      <c r="L22" s="4"/>
    </row>
    <row r="23" spans="1:12" x14ac:dyDescent="0.3">
      <c r="A23" s="12">
        <v>23</v>
      </c>
      <c r="B23" s="31" t="s">
        <v>74</v>
      </c>
      <c r="C23" s="14" t="s">
        <v>121</v>
      </c>
      <c r="D23" s="15" t="s">
        <v>12</v>
      </c>
      <c r="E23" s="16" t="s">
        <v>123</v>
      </c>
      <c r="F23" s="17">
        <f>F22*F20</f>
        <v>1135.2</v>
      </c>
      <c r="G23" s="35"/>
      <c r="H23" s="40"/>
      <c r="I23" s="37"/>
      <c r="J23" s="38"/>
      <c r="K23" s="41"/>
      <c r="L23" s="4"/>
    </row>
    <row r="24" spans="1:12" x14ac:dyDescent="0.3">
      <c r="A24" s="12">
        <v>24</v>
      </c>
      <c r="B24" s="31" t="s">
        <v>70</v>
      </c>
      <c r="C24" s="14" t="s">
        <v>61</v>
      </c>
      <c r="D24" s="15" t="s">
        <v>33</v>
      </c>
      <c r="E24" s="16"/>
      <c r="F24" s="17">
        <v>30</v>
      </c>
      <c r="G24" s="18"/>
      <c r="H24" s="43"/>
      <c r="I24" s="37"/>
      <c r="J24" s="38"/>
      <c r="K24" s="41"/>
      <c r="L24" s="4"/>
    </row>
    <row r="25" spans="1:12" x14ac:dyDescent="0.3">
      <c r="A25" s="12">
        <v>25</v>
      </c>
      <c r="B25" s="31"/>
      <c r="C25" s="14" t="s">
        <v>61</v>
      </c>
      <c r="D25" s="15" t="s">
        <v>4</v>
      </c>
      <c r="E25" s="16"/>
      <c r="F25" s="42">
        <f>F24*1000</f>
        <v>30000</v>
      </c>
      <c r="G25" s="18"/>
      <c r="H25" s="43"/>
      <c r="I25" s="37"/>
      <c r="J25" s="38"/>
      <c r="K25" s="41"/>
      <c r="L25" s="4"/>
    </row>
    <row r="26" spans="1:12" x14ac:dyDescent="0.3">
      <c r="A26" s="12">
        <v>26</v>
      </c>
      <c r="B26" s="31" t="s">
        <v>112</v>
      </c>
      <c r="C26" s="14" t="s">
        <v>22</v>
      </c>
      <c r="D26" s="15" t="s">
        <v>11</v>
      </c>
      <c r="E26" s="16" t="s">
        <v>124</v>
      </c>
      <c r="F26" s="42">
        <f>F23*F25</f>
        <v>34056000</v>
      </c>
      <c r="G26" s="35" t="s">
        <v>77</v>
      </c>
      <c r="H26" s="42">
        <f>H18*H17*3600</f>
        <v>57600</v>
      </c>
      <c r="I26" s="44">
        <f>I18*I17*3600</f>
        <v>57600</v>
      </c>
      <c r="J26" s="45">
        <f>J18*J17*3600</f>
        <v>57600</v>
      </c>
      <c r="K26" s="41">
        <f>K18*K17*3600</f>
        <v>57600</v>
      </c>
      <c r="L26" s="4"/>
    </row>
    <row r="27" spans="1:12" x14ac:dyDescent="0.3">
      <c r="A27" s="12">
        <v>27</v>
      </c>
      <c r="B27" s="113" t="s">
        <v>92</v>
      </c>
      <c r="C27" s="114" t="s">
        <v>30</v>
      </c>
      <c r="D27" s="115" t="s">
        <v>3</v>
      </c>
      <c r="E27" s="116" t="s">
        <v>62</v>
      </c>
      <c r="F27" s="117">
        <f>F22*F25</f>
        <v>33000</v>
      </c>
      <c r="G27" s="118" t="s">
        <v>32</v>
      </c>
      <c r="H27" s="117">
        <f>H16*H21</f>
        <v>17802.592592592591</v>
      </c>
      <c r="I27" s="119">
        <f>I16*I21</f>
        <v>20083.682008368203</v>
      </c>
      <c r="J27" s="120">
        <f>J16*J21</f>
        <v>6212.5</v>
      </c>
      <c r="K27" s="121">
        <f>K16*K21</f>
        <v>6824.5614035087719</v>
      </c>
    </row>
    <row r="28" spans="1:12" x14ac:dyDescent="0.3">
      <c r="A28" s="12">
        <v>28</v>
      </c>
      <c r="B28" s="113" t="s">
        <v>93</v>
      </c>
      <c r="C28" s="114" t="s">
        <v>31</v>
      </c>
      <c r="D28" s="115" t="s">
        <v>10</v>
      </c>
      <c r="E28" s="116" t="s">
        <v>91</v>
      </c>
      <c r="F28" s="117">
        <f>F26/F20/F2</f>
        <v>2791.8781725888325</v>
      </c>
      <c r="G28" s="118" t="s">
        <v>91</v>
      </c>
      <c r="H28" s="117">
        <f>H26/H20/H2</f>
        <v>1504.0421131791688</v>
      </c>
      <c r="I28" s="119">
        <f>I26/I20/I2</f>
        <v>1699.127073466007</v>
      </c>
      <c r="J28" s="120">
        <f>J26/J20/J2</f>
        <v>1551.7241379310346</v>
      </c>
      <c r="K28" s="121">
        <f>K26/K20/K2</f>
        <v>1704.6665246111229</v>
      </c>
    </row>
    <row r="29" spans="1:12" ht="28.8" x14ac:dyDescent="0.3">
      <c r="A29" s="12">
        <v>29</v>
      </c>
      <c r="B29" s="61" t="s">
        <v>71</v>
      </c>
      <c r="C29" s="62" t="s">
        <v>53</v>
      </c>
      <c r="D29" s="63" t="s">
        <v>3</v>
      </c>
      <c r="E29" s="64" t="s">
        <v>56</v>
      </c>
      <c r="F29" s="47">
        <f>F27*F14</f>
        <v>8250</v>
      </c>
      <c r="G29" s="46" t="s">
        <v>56</v>
      </c>
      <c r="H29" s="47">
        <f>H27*H14</f>
        <v>8901.2962962962956</v>
      </c>
      <c r="I29" s="48">
        <f>I27*I14</f>
        <v>11447.698744769876</v>
      </c>
      <c r="J29" s="49">
        <f>J27*J14</f>
        <v>3106.25</v>
      </c>
      <c r="K29" s="50">
        <f>K27*K14</f>
        <v>3889.9999999999995</v>
      </c>
    </row>
    <row r="30" spans="1:12" x14ac:dyDescent="0.3">
      <c r="A30" s="12">
        <v>30</v>
      </c>
      <c r="B30" s="61" t="s">
        <v>103</v>
      </c>
      <c r="C30" s="62" t="s">
        <v>20</v>
      </c>
      <c r="D30" s="63" t="s">
        <v>8</v>
      </c>
      <c r="E30" s="64" t="s">
        <v>59</v>
      </c>
      <c r="F30" s="65">
        <f>F26/F19/F2</f>
        <v>66.694867456288776</v>
      </c>
      <c r="G30" s="64" t="s">
        <v>59</v>
      </c>
      <c r="H30" s="36">
        <f>H26/H19/H2</f>
        <v>35.990372575336096</v>
      </c>
      <c r="I30" s="66">
        <f>I26/I19/I2</f>
        <v>40.609137055837564</v>
      </c>
      <c r="J30" s="67">
        <f>J26/J19/J2</f>
        <v>17.733990147783253</v>
      </c>
      <c r="K30" s="68">
        <f>K26/K19/K2</f>
        <v>19.4331983805668</v>
      </c>
    </row>
    <row r="31" spans="1:12" ht="14.4" customHeight="1" thickBot="1" x14ac:dyDescent="0.35">
      <c r="A31" s="157">
        <v>31</v>
      </c>
      <c r="B31" s="51" t="s">
        <v>52</v>
      </c>
      <c r="C31" s="52" t="s">
        <v>25</v>
      </c>
      <c r="D31" s="53" t="s">
        <v>1</v>
      </c>
      <c r="E31" s="122" t="s">
        <v>107</v>
      </c>
      <c r="F31" s="123">
        <f>F26/F19*F14</f>
        <v>197.08333333333334</v>
      </c>
      <c r="G31" s="54" t="s">
        <v>108</v>
      </c>
      <c r="H31" s="123">
        <f>H16*H14</f>
        <v>213</v>
      </c>
      <c r="I31" s="124">
        <f>I16*I14</f>
        <v>273.59999999999997</v>
      </c>
      <c r="J31" s="125">
        <f>J16*J14</f>
        <v>35.5</v>
      </c>
      <c r="K31" s="126">
        <f>K16*K14</f>
        <v>44.345999999999997</v>
      </c>
    </row>
    <row r="32" spans="1:12" x14ac:dyDescent="0.3">
      <c r="A32" s="55"/>
      <c r="B32" s="56"/>
      <c r="C32" s="56"/>
      <c r="D32" s="57"/>
      <c r="E32" s="57"/>
      <c r="F32" s="57"/>
      <c r="G32" s="57"/>
      <c r="H32" s="57"/>
      <c r="I32" s="58"/>
      <c r="J32" s="55"/>
      <c r="K32" s="55"/>
    </row>
    <row r="33" spans="1:11" x14ac:dyDescent="0.3">
      <c r="A33" s="55" t="s">
        <v>120</v>
      </c>
      <c r="B33" s="56"/>
      <c r="C33" s="56"/>
      <c r="D33" s="57"/>
      <c r="E33" s="57"/>
      <c r="F33" s="57"/>
      <c r="G33" s="57"/>
      <c r="H33" s="57"/>
      <c r="I33" s="58"/>
      <c r="J33" s="55"/>
      <c r="K33" s="55"/>
    </row>
    <row r="34" spans="1:11" x14ac:dyDescent="0.3">
      <c r="A34" s="55"/>
      <c r="B34" s="56"/>
      <c r="C34" s="56"/>
      <c r="D34" s="57"/>
      <c r="E34" s="57"/>
      <c r="F34" s="57"/>
      <c r="G34" s="57"/>
      <c r="H34" s="57"/>
      <c r="I34" s="58"/>
      <c r="J34" s="55"/>
      <c r="K34" s="55"/>
    </row>
    <row r="35" spans="1:11" ht="16.05" customHeight="1" x14ac:dyDescent="0.3">
      <c r="A35" s="71" t="s">
        <v>83</v>
      </c>
      <c r="B35" s="70" t="s">
        <v>102</v>
      </c>
      <c r="C35" s="70"/>
      <c r="D35" s="77"/>
      <c r="E35" s="77"/>
      <c r="F35" s="69"/>
      <c r="G35" s="71"/>
      <c r="H35" s="71"/>
      <c r="I35" s="72"/>
      <c r="J35" s="69"/>
      <c r="K35" s="55"/>
    </row>
    <row r="36" spans="1:11" ht="16.05" customHeight="1" x14ac:dyDescent="0.3">
      <c r="A36" s="85" t="s">
        <v>84</v>
      </c>
      <c r="B36" s="73" t="s">
        <v>127</v>
      </c>
      <c r="C36" s="78"/>
      <c r="D36" s="78"/>
      <c r="E36" s="78"/>
      <c r="F36" s="74"/>
      <c r="G36" s="74"/>
      <c r="H36" s="74"/>
      <c r="I36" s="75"/>
      <c r="J36" s="74"/>
      <c r="K36" s="55"/>
    </row>
    <row r="37" spans="1:11" ht="16.05" customHeight="1" x14ac:dyDescent="0.3">
      <c r="A37" s="85"/>
      <c r="B37" s="73" t="s">
        <v>126</v>
      </c>
      <c r="C37" s="78"/>
      <c r="D37" s="78"/>
      <c r="E37" s="78"/>
      <c r="F37" s="74"/>
      <c r="G37" s="74"/>
      <c r="H37" s="74"/>
      <c r="I37" s="75"/>
      <c r="J37" s="74"/>
      <c r="K37" s="55"/>
    </row>
    <row r="38" spans="1:11" ht="16.05" customHeight="1" x14ac:dyDescent="0.3">
      <c r="A38" s="86" t="s">
        <v>85</v>
      </c>
      <c r="B38" s="76" t="s">
        <v>86</v>
      </c>
      <c r="C38" s="79"/>
      <c r="D38" s="79"/>
      <c r="E38" s="79"/>
      <c r="F38" s="59"/>
      <c r="G38" s="59"/>
      <c r="H38" s="59"/>
      <c r="I38" s="60"/>
      <c r="J38" s="59"/>
      <c r="K38" s="55"/>
    </row>
    <row r="39" spans="1:11" ht="16.05" customHeight="1" x14ac:dyDescent="0.3">
      <c r="A39" s="86"/>
      <c r="B39" s="80" t="s">
        <v>87</v>
      </c>
      <c r="C39" s="79"/>
      <c r="D39" s="79"/>
      <c r="E39" s="81" t="s">
        <v>128</v>
      </c>
      <c r="F39" s="59"/>
      <c r="G39" s="59"/>
      <c r="H39" s="59"/>
      <c r="I39" s="60"/>
      <c r="J39" s="59"/>
      <c r="K39" s="55"/>
    </row>
    <row r="40" spans="1:11" ht="16.05" customHeight="1" x14ac:dyDescent="0.3">
      <c r="A40" s="86"/>
      <c r="B40" s="80" t="s">
        <v>88</v>
      </c>
      <c r="C40" s="79"/>
      <c r="D40" s="79"/>
      <c r="E40" s="81" t="s">
        <v>78</v>
      </c>
      <c r="F40" s="59"/>
      <c r="G40" s="59"/>
      <c r="H40" s="59"/>
      <c r="I40" s="60"/>
      <c r="J40" s="59"/>
      <c r="K40" s="55"/>
    </row>
    <row r="41" spans="1:11" ht="16.05" customHeight="1" x14ac:dyDescent="0.3">
      <c r="A41" s="1" t="s">
        <v>80</v>
      </c>
      <c r="B41" s="82" t="s">
        <v>105</v>
      </c>
      <c r="C41" s="82"/>
      <c r="D41" s="82"/>
      <c r="E41" s="82"/>
      <c r="F41" s="55"/>
      <c r="G41" s="55"/>
      <c r="H41" s="55"/>
      <c r="I41" s="58"/>
      <c r="J41" s="55"/>
      <c r="K41" s="55"/>
    </row>
    <row r="42" spans="1:11" ht="16.05" customHeight="1" x14ac:dyDescent="0.3">
      <c r="A42" s="1" t="s">
        <v>81</v>
      </c>
      <c r="B42" s="82" t="s">
        <v>94</v>
      </c>
      <c r="C42" s="82"/>
      <c r="D42" s="82"/>
      <c r="E42" s="82"/>
      <c r="F42" s="55"/>
      <c r="G42" s="55"/>
      <c r="H42" s="55"/>
      <c r="I42" s="58"/>
      <c r="J42" s="55"/>
      <c r="K42" s="55"/>
    </row>
    <row r="43" spans="1:11" ht="16.05" customHeight="1" x14ac:dyDescent="0.3">
      <c r="A43" s="1"/>
      <c r="B43" s="83" t="s">
        <v>109</v>
      </c>
      <c r="C43" s="82"/>
      <c r="D43" s="82"/>
      <c r="E43" s="82"/>
      <c r="F43" s="55"/>
      <c r="G43" s="55"/>
      <c r="H43" s="55"/>
      <c r="I43" s="58"/>
      <c r="J43" s="55"/>
      <c r="K43" s="55"/>
    </row>
    <row r="44" spans="1:11" ht="16.05" customHeight="1" x14ac:dyDescent="0.3">
      <c r="A44" s="1"/>
      <c r="B44" s="84" t="s">
        <v>113</v>
      </c>
      <c r="C44" s="82"/>
      <c r="D44" s="82"/>
      <c r="E44" s="82"/>
      <c r="F44" s="55"/>
      <c r="G44" s="55"/>
      <c r="H44" s="55"/>
      <c r="I44" s="58"/>
      <c r="J44" s="55"/>
      <c r="K44" s="55"/>
    </row>
    <row r="45" spans="1:11" ht="16.05" customHeight="1" x14ac:dyDescent="0.3">
      <c r="A45" s="1"/>
      <c r="B45" s="84" t="s">
        <v>111</v>
      </c>
      <c r="C45" s="82"/>
      <c r="D45" s="82"/>
      <c r="E45" s="82"/>
      <c r="F45" s="55"/>
      <c r="G45" s="55"/>
      <c r="H45" s="55"/>
      <c r="I45" s="58"/>
      <c r="J45" s="55"/>
      <c r="K45" s="55"/>
    </row>
    <row r="46" spans="1:11" ht="16.05" customHeight="1" x14ac:dyDescent="0.3">
      <c r="A46" s="1"/>
      <c r="B46" s="84" t="s">
        <v>114</v>
      </c>
      <c r="C46" s="82"/>
      <c r="D46" s="82"/>
      <c r="E46" s="82"/>
      <c r="F46" s="55"/>
      <c r="G46" s="55"/>
      <c r="H46" s="55"/>
      <c r="I46" s="58"/>
      <c r="J46" s="55"/>
      <c r="K46" s="55"/>
    </row>
    <row r="47" spans="1:11" ht="16.05" customHeight="1" x14ac:dyDescent="0.3">
      <c r="A47" s="1"/>
      <c r="B47" s="84" t="s">
        <v>125</v>
      </c>
      <c r="C47" s="82"/>
      <c r="D47" s="82"/>
      <c r="E47" s="82"/>
      <c r="F47" s="55"/>
      <c r="G47" s="55"/>
      <c r="H47" s="55"/>
      <c r="I47" s="58"/>
      <c r="J47" s="55"/>
      <c r="K47" s="55"/>
    </row>
    <row r="48" spans="1:11" ht="16.05" customHeight="1" x14ac:dyDescent="0.3">
      <c r="A48" s="1"/>
      <c r="B48" s="84"/>
      <c r="C48" s="82"/>
      <c r="D48" s="82"/>
      <c r="E48" s="82"/>
      <c r="F48" s="55"/>
      <c r="G48" s="55"/>
      <c r="H48" s="55"/>
      <c r="I48" s="58"/>
      <c r="J48" s="55"/>
      <c r="K48" s="55"/>
    </row>
    <row r="49" spans="1:11" ht="16.05" customHeight="1" x14ac:dyDescent="0.3">
      <c r="A49" s="84" t="s">
        <v>110</v>
      </c>
      <c r="C49" s="105"/>
      <c r="D49" s="106" t="s">
        <v>119</v>
      </c>
      <c r="F49" s="107"/>
      <c r="G49" s="107"/>
      <c r="H49" s="107"/>
      <c r="I49" s="108"/>
      <c r="J49" s="107"/>
      <c r="K49" s="55"/>
    </row>
    <row r="50" spans="1:11" ht="16.05" customHeight="1" x14ac:dyDescent="0.3">
      <c r="A50" s="57"/>
      <c r="B50" s="82"/>
      <c r="C50" s="82"/>
      <c r="D50" s="82"/>
      <c r="E50" s="82"/>
      <c r="F50" s="55"/>
      <c r="G50" s="55"/>
      <c r="H50" s="55"/>
      <c r="I50" s="58"/>
      <c r="J50" s="55"/>
      <c r="K50" s="55"/>
    </row>
    <row r="51" spans="1:11" ht="16.05" customHeight="1" x14ac:dyDescent="0.3">
      <c r="A51" s="82" t="s">
        <v>95</v>
      </c>
      <c r="C51" s="82"/>
      <c r="D51" s="82"/>
      <c r="E51" s="82"/>
      <c r="F51" s="55"/>
      <c r="G51" s="55"/>
      <c r="H51" s="55"/>
      <c r="I51" s="58"/>
      <c r="J51" s="55"/>
      <c r="K51" s="55"/>
    </row>
    <row r="52" spans="1:11" ht="16.05" customHeight="1" x14ac:dyDescent="0.3">
      <c r="A52" s="82" t="s">
        <v>118</v>
      </c>
      <c r="C52" s="82"/>
      <c r="D52" s="82"/>
      <c r="E52" s="82"/>
      <c r="F52" s="55"/>
      <c r="G52" s="55"/>
      <c r="H52" s="55"/>
      <c r="I52" s="58"/>
      <c r="J52" s="55"/>
      <c r="K52" s="55"/>
    </row>
    <row r="53" spans="1:11" x14ac:dyDescent="0.3">
      <c r="C53" s="7"/>
    </row>
    <row r="54" spans="1:11" x14ac:dyDescent="0.3">
      <c r="B54" s="82"/>
      <c r="C54" s="8"/>
    </row>
    <row r="55" spans="1:11" x14ac:dyDescent="0.3">
      <c r="B55" s="84"/>
      <c r="C55" s="7"/>
    </row>
    <row r="56" spans="1:11" x14ac:dyDescent="0.3">
      <c r="B56" s="84"/>
      <c r="C56" s="7"/>
    </row>
    <row r="57" spans="1:11" x14ac:dyDescent="0.3">
      <c r="C57" s="7"/>
    </row>
    <row r="58" spans="1:11" x14ac:dyDescent="0.3">
      <c r="C58" s="7"/>
    </row>
    <row r="59" spans="1:11" x14ac:dyDescent="0.3">
      <c r="C59" s="7"/>
    </row>
    <row r="60" spans="1:11" x14ac:dyDescent="0.3">
      <c r="C60" s="7"/>
    </row>
    <row r="61" spans="1:11" x14ac:dyDescent="0.3">
      <c r="C61" s="7"/>
    </row>
    <row r="62" spans="1:11" x14ac:dyDescent="0.3">
      <c r="C62" s="7"/>
    </row>
    <row r="63" spans="1:11" x14ac:dyDescent="0.3">
      <c r="C63" s="7"/>
    </row>
    <row r="64" spans="1:11" x14ac:dyDescent="0.3">
      <c r="C64" s="7"/>
    </row>
    <row r="65" spans="3:3" x14ac:dyDescent="0.3">
      <c r="C65" s="7"/>
    </row>
    <row r="66" spans="3:3" x14ac:dyDescent="0.3">
      <c r="C66" s="7"/>
    </row>
    <row r="67" spans="3:3" x14ac:dyDescent="0.3">
      <c r="C67" s="7"/>
    </row>
    <row r="68" spans="3:3" x14ac:dyDescent="0.3">
      <c r="C68" s="7"/>
    </row>
    <row r="69" spans="3:3" x14ac:dyDescent="0.3">
      <c r="C69" s="7"/>
    </row>
    <row r="70" spans="3:3" x14ac:dyDescent="0.3">
      <c r="C70" s="7"/>
    </row>
    <row r="71" spans="3:3" x14ac:dyDescent="0.3">
      <c r="C71" s="7"/>
    </row>
  </sheetData>
  <hyperlinks>
    <hyperlink ref="E39" r:id="rId1"/>
    <hyperlink ref="E40" r:id="rId2"/>
  </hyperlinks>
  <printOptions horizontalCentered="1"/>
  <pageMargins left="0.51181102362204722" right="0.51181102362204722" top="0.98425196850393704" bottom="0.59055118110236227" header="0.31496062992125984" footer="0.31496062992125984"/>
  <pageSetup paperSize="9" orientation="landscape" horizontalDpi="0" verticalDpi="0" r:id="rId3"/>
  <headerFooter>
    <oddHeader>&amp;C&amp;14Comparison of the transport performance of a swan 
with flying models&amp;R28.1.2014</oddHeader>
    <oddFooter>&amp;L&amp;9ornithopter.de&amp;C&amp;P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Räbiger</dc:creator>
  <cp:lastModifiedBy>Horst Räbiger</cp:lastModifiedBy>
  <cp:lastPrinted>2014-01-22T05:57:31Z</cp:lastPrinted>
  <dcterms:created xsi:type="dcterms:W3CDTF">2014-01-13T05:46:29Z</dcterms:created>
  <dcterms:modified xsi:type="dcterms:W3CDTF">2019-05-30T05:20:10Z</dcterms:modified>
</cp:coreProperties>
</file>